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3daf8e144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İşlem ve hesap" sheetId="1" r:id="Rc6ddca0d4b6143d0"/>
    <x:sheet xmlns:r="http://schemas.openxmlformats.org/officeDocument/2006/relationships" name="Delil dizini" sheetId="2" r:id="R6191939edc6a4c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.00;[Red](#,##0.00);0.00"/>
    <x:numFmt numFmtId="201" formatCode="yyyy-mm-dd"/>
    <x:numFmt numFmtId="202" formatCode="#,##0;[Red](#,##0);0"/>
    <x:numFmt numFmtId="203" formatCode="#,##0.00&quot; çıkış&quot;"/>
    <x:numFmt numFmtId="204" formatCode="#,##0.00&quot; giriş&quot;"/>
    <x:numFmt numFmtId="205" formatCode="0.000000"/>
  </x:numFmts>
  <x:fonts count="7">
    <x:font>
      <x:sz val="11"/>
      <x:name val="Carlito"/>
    </x:font>
    <x:font>
      <x:sz val="11"/>
      <x:color rgb="FF263C38"/>
      <x:name val="Arial"/>
    </x:font>
    <x:font>
      <x:b/>
      <x:sz val="16"/>
      <x:color rgb="FF28544C"/>
      <x:name val="Arial"/>
    </x:font>
    <x:font>
      <x:i/>
      <x:sz val="11"/>
      <x:color rgb="FF263C38"/>
      <x:name val="Arial"/>
    </x:font>
    <x:font>
      <x:b/>
      <x:sz val="11"/>
      <x:color rgb="FF28544C"/>
      <x:name val="Arial"/>
    </x:font>
    <x:font>
      <x:b/>
      <x:sz val="11"/>
      <x:color rgb="FFFFFFFF"/>
      <x:name val="Arial"/>
    </x:font>
    <x:font>
      <x:b/>
      <x:sz val="11"/>
      <x:color rgb="FF263C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AF9F2"/>
      </x:patternFill>
    </x:fill>
    <x:fill>
      <x:patternFill patternType="solid">
        <x:fgColor rgb="FFE8F0EC"/>
      </x:patternFill>
    </x:fill>
    <x:fill>
      <x:patternFill patternType="solid">
        <x:fgColor rgb="FFFFF1CE"/>
      </x:patternFill>
    </x:fill>
    <x:fill>
      <x:patternFill patternType="solid">
        <x:fgColor rgb="FF28544C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47776F"/>
      </x:bottom>
      <x:diagonal/>
    </x:border>
    <x:border>
      <x:left/>
      <x:right/>
      <x:top/>
      <x:bottom style="thin">
        <x:color rgb="FFC7D3C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28544C"/>
      </x:right>
      <x:top/>
      <x:bottom/>
      <x:diagonal/>
    </x:border>
    <x:border>
      <x:left style="thin">
        <x:color rgb="FF28544C"/>
      </x:left>
      <x:right style="thin">
        <x:color rgb="FF28544C"/>
      </x:right>
      <x:top/>
      <x:bottom/>
      <x:diagonal/>
    </x:border>
    <x:border>
      <x:left style="thin">
        <x:color rgb="FF28544C"/>
      </x:left>
      <x:right style="thin">
        <x:color rgb="FFFFFFFF"/>
      </x:right>
      <x:top/>
      <x:bottom/>
      <x:diagonal/>
    </x:border>
    <x:border>
      <x:left/>
      <x:right/>
      <x:top style="thin">
        <x:color rgb="FFC7D3CC"/>
      </x:top>
      <x:bottom style="thin">
        <x:color rgb="FFC7D3CC"/>
      </x:bottom>
      <x:diagonal/>
    </x:border>
    <x:border>
      <x:left/>
      <x:right/>
      <x:top style="thin">
        <x:color rgb="FFC7D3CC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vertical="center" wrapText="1"/>
    </x:xf>
    <x:xf numFmtId="0" fontId="5" fillId="5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5" fillId="5" borderId="5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horizontal="center" vertical="center" wrapText="1"/>
    </x:xf>
    <x:xf numFmtId="0" fontId="5" fillId="5" borderId="7" xfId="0" applyNumberFormat="1" applyFont="1" applyFill="1" applyBorder="1" applyAlignment="1">
      <x:alignment horizontal="center" vertical="center" wrapText="1"/>
    </x:xf>
    <x:xf numFmtId="0" fontId="5" fillId="5" borderId="8" xfId="0" applyNumberFormat="1" applyFont="1" applyFill="1" applyBorder="1" applyAlignment="1">
      <x:alignment horizontal="center" vertical="center" wrapText="1"/>
    </x:xf>
    <x:xf numFmtId="205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43730"/>
      </x:font>
      <x:fill>
        <x:patternFill patternType="solid">
          <x:bgColor rgb="FFFCE4DF"/>
        </x:patternFill>
      </x:fill>
    </x:dxf>
    <x:dxf>
      <x:font>
        <x:b/>
        <x:color rgb="FFA43730"/>
      </x:font>
      <x:fill>
        <x:patternFill patternType="solid">
          <x:bgColor rgb="FFFC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f2de7ac104248" /><Relationship Type="http://schemas.openxmlformats.org/officeDocument/2006/relationships/theme" Target="/xl/theme/theme1.xml" Id="Re48abc56099448e2" /><Relationship Type="http://schemas.openxmlformats.org/officeDocument/2006/relationships/sharedStrings" Target="/xl/sharedStrings.xml" Id="Ra7fe4dcaac884ef1" /><Relationship Type="http://schemas.openxmlformats.org/officeDocument/2006/relationships/worksheet" Target="/xl/worksheets/sheet1.xml" Id="Rc6ddca0d4b6143d0" /><Relationship Type="http://schemas.openxmlformats.org/officeDocument/2006/relationships/worksheet" Target="/xl/worksheets/sheet2.xml" Id="R6191939edc6a4c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44C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5" hidden="0" customWidth="1"/>
    <x:col min="2" max="2" width="13.130000114440918" hidden="0" customWidth="1"/>
    <x:col min="3" max="3" width="12.5" hidden="0" customWidth="1"/>
    <x:col min="4" max="4" width="15.630000114440918" hidden="0" customWidth="1"/>
    <x:col min="5" max="5" width="15.25" hidden="0" customWidth="1"/>
    <x:col min="6" max="6" width="15.25" hidden="0" customWidth="1"/>
    <x:col min="7" max="7" width="18" hidden="0" customWidth="1"/>
    <x:col min="8" max="8" width="30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1" customHeight="1">
      <x:c r="A2" s="5" t="str">
        <x:v>Hisse başvurusu için işlem ve hesap cetveli</x:v>
      </x:c>
      <x:c r="B2" s="5"/>
      <x:c r="C2" s="5"/>
      <x:c r="D2" s="5"/>
      <x:c r="E2" s="5"/>
      <x:c r="F2" s="5"/>
      <x:c r="G2" s="5"/>
      <x:c r="H2" s="5"/>
    </x:row>
    <x:row r="3" ht="25" customHeight="1">
      <x:c r="A3" s="3" t="str">
        <x:v>Kurgusal eğitim örneği. ÖRNEK PAY gerçek bir borsa kodu değildir.</x:v>
      </x:c>
      <x:c r="B3" s="3"/>
      <x:c r="C3" s="3"/>
      <x:c r="D3" s="3"/>
      <x:c r="E3" s="3"/>
      <x:c r="F3" s="3"/>
      <x:c r="G3" s="3"/>
      <x:c r="H3" s="3"/>
    </x:row>
    <x:row r="4" ht="25" customHeight="1">
      <x:c r="A4" s="3" t="str">
        <x:v>Ekonomik fark, hukuken tazmin edilecek tutar değildir. Kendi işlemlerinizi ve belgelerinizi kullanın.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25" customHeight="1">
      <x:c r="A6" s="3" t="str">
        <x:v>Ekonomik fark (TL)</x:v>
      </x:c>
      <x:c r="B6" s="3"/>
      <x:c r="C6" s="3"/>
      <x:c r="D6" s="3" t="str">
        <x:v>Gerçekleşmiş fark (TL)</x:v>
      </x:c>
      <x:c r="E6" s="3"/>
      <x:c r="F6" s="3"/>
      <x:c r="G6" s="3" t="str">
        <x:v>Elde kalan fark (TL)</x:v>
      </x:c>
      <x:c r="H6" s="3"/>
    </x:row>
    <x:row r="7" ht="31" customHeight="1">
      <x:c r="A7" s="6" t="n">
        <x:f>G34</x:f>
        <x:v>25478.800000000003</x:v>
      </x:c>
      <x:c r="B7" s="3"/>
      <x:c r="C7" s="3"/>
      <x:c r="D7" s="6" t="n">
        <x:f>G30</x:f>
        <x:v>8041.600000000002</x:v>
      </x:c>
      <x:c r="E7" s="3"/>
      <x:c r="F7" s="3"/>
      <x:c r="G7" s="6" t="n">
        <x:f>G33</x:f>
        <x:v>17437.200000000004</x:v>
      </x:c>
      <x:c r="H7" s="3"/>
    </x:row>
    <x:row r="8" ht="25" customHeight="1">
      <x:c r="A8" s="7" t="str">
        <x:v>Pozitif fark kaybı, negatif fark kazancı gösterir. Değerleme satırı nakit tahsilatı değildir.</x:v>
      </x:c>
      <x:c r="B8" s="7"/>
      <x:c r="C8" s="7"/>
      <x:c r="D8" s="7"/>
      <x:c r="E8" s="7"/>
      <x:c r="F8" s="7"/>
      <x:c r="G8" s="7"/>
      <x:c r="H8" s="7"/>
    </x:row>
    <x:row r="9" ht="25" customHeight="1">
      <x:c r="A9" s="3"/>
      <x:c r="B9" s="3"/>
      <x:c r="C9" s="3"/>
      <x:c r="D9" s="3"/>
      <x:c r="E9" s="3"/>
      <x:c r="F9" s="3"/>
      <x:c r="G9" s="3"/>
      <x:c r="H9" s="3"/>
    </x:row>
    <x:row r="10" ht="29" customHeight="1">
      <x:c r="A10" s="10" t="str">
        <x:v>1. İşlem bilgileri</x:v>
      </x:c>
      <x:c r="B10" s="10"/>
      <x:c r="C10" s="10"/>
      <x:c r="D10" s="10"/>
      <x:c r="E10" s="10"/>
      <x:c r="F10" s="10"/>
      <x:c r="G10" s="10"/>
      <x:c r="H10" s="10"/>
    </x:row>
    <x:row r="11" ht="25" customHeight="1">
      <x:c r="A11" s="3" t="str">
        <x:v>Pay / kod</x:v>
      </x:c>
      <x:c r="B11" s="11" t="str">
        <x:v>ÖRNEK PAY</x:v>
      </x:c>
      <x:c r="C11" s="3"/>
      <x:c r="D11" s="3" t="str">
        <x:v>Başlangıç payı: 0</x:v>
      </x:c>
      <x:c r="E11" s="3"/>
      <x:c r="F11" s="3"/>
      <x:c r="G11" s="3" t="str">
        <x:v>Hesap sayısı: 1</x:v>
      </x:c>
      <x:c r="H11" s="3"/>
    </x:row>
    <x:row r="12" ht="25" customHeight="1">
      <x:c r="A12" s="3" t="str">
        <x:v>Sarı alanlar değiştirilebilir. Bu düzen iki alıştan sonra tek satış içindir.</x:v>
      </x:c>
      <x:c r="B12" s="3"/>
      <x:c r="C12" s="3"/>
      <x:c r="D12" s="3"/>
      <x:c r="E12" s="3"/>
      <x:c r="F12" s="3"/>
      <x:c r="G12" s="3"/>
      <x:c r="H12" s="3"/>
    </x:row>
    <x:row r="13" ht="36" customHeight="1">
      <x:c r="A13" s="20" t="str">
        <x:v>Gerçekleşme tarihi</x:v>
      </x:c>
      <x:c r="B13" s="21" t="str">
        <x:v>İşlem</x:v>
      </x:c>
      <x:c r="C13" s="21" t="str">
        <x:v>Adet</x:v>
      </x:c>
      <x:c r="D13" s="21" t="str">
        <x:v>Birim fiyat (TL)</x:v>
      </x:c>
      <x:c r="E13" s="21" t="str">
        <x:v>Komisyon (TL)</x:v>
      </x:c>
      <x:c r="F13" s="21" t="str">
        <x:v>Brüt tutar (TL)</x:v>
      </x:c>
      <x:c r="G13" s="21" t="str">
        <x:v>Nakit etkisi (TL)</x:v>
      </x:c>
      <x:c r="H13" s="22" t="str">
        <x:v>Dayanak</x:v>
      </x:c>
    </x:row>
    <x:row r="14" ht="25" customHeight="1">
      <x:c r="A14" s="26" t="n">
        <x:v>46273</x:v>
      </x:c>
      <x:c r="B14" s="3" t="str">
        <x:v>Alış</x:v>
      </x:c>
      <x:c r="C14" s="27" t="n">
        <x:v>1000</x:v>
      </x:c>
      <x:c r="D14" s="28" t="n">
        <x:v>40</x:v>
      </x:c>
      <x:c r="E14" s="28" t="n">
        <x:v>40</x:v>
      </x:c>
      <x:c r="F14" s="25" t="n">
        <x:f>IF(COUNT(C14:D14)=2,C14*D14,"Eksik girdi")</x:f>
        <x:v>40000</x:v>
      </x:c>
      <x:c r="G14" s="29" t="n">
        <x:f>IF(COUNT(C14:E14)=3,F14+E14,"Eksik girdi")</x:f>
        <x:v>40040</x:v>
      </x:c>
      <x:c r="H14" s="11" t="str">
        <x:v>Ek-1, işlem A-01</x:v>
      </x:c>
    </x:row>
    <x:row r="15" ht="25" customHeight="1">
      <x:c r="A15" s="26" t="n">
        <x:v>46275</x:v>
      </x:c>
      <x:c r="B15" s="3" t="str">
        <x:v>Alış</x:v>
      </x:c>
      <x:c r="C15" s="27" t="n">
        <x:v>500</x:v>
      </x:c>
      <x:c r="D15" s="28" t="n">
        <x:v>44</x:v>
      </x:c>
      <x:c r="E15" s="28" t="n">
        <x:v>22</x:v>
      </x:c>
      <x:c r="F15" s="25" t="n">
        <x:f>IF(COUNT(C15:D15)=2,C15*D15,"Eksik girdi")</x:f>
        <x:v>22000</x:v>
      </x:c>
      <x:c r="G15" s="29" t="n">
        <x:f>IF(COUNT(C15:E15)=3,F15+E15,"Eksik girdi")</x:f>
        <x:v>22022</x:v>
      </x:c>
      <x:c r="H15" s="11" t="str">
        <x:v>Ek-1, işlem A-02</x:v>
      </x:c>
    </x:row>
    <x:row r="16" ht="25" customHeight="1">
      <x:c r="A16" s="26" t="n">
        <x:v>46287</x:v>
      </x:c>
      <x:c r="B16" s="3" t="str">
        <x:v>Satış</x:v>
      </x:c>
      <x:c r="C16" s="27" t="n">
        <x:v>600</x:v>
      </x:c>
      <x:c r="D16" s="28" t="n">
        <x:v>28</x:v>
      </x:c>
      <x:c r="E16" s="28" t="n">
        <x:v>16.8</x:v>
      </x:c>
      <x:c r="F16" s="25" t="n">
        <x:f>IF(COUNT(C16:D16)=2,C16*D16,"Eksik girdi")</x:f>
        <x:v>16800</x:v>
      </x:c>
      <x:c r="G16" s="30" t="n">
        <x:f>IF(COUNT(C16:E16)=3,F16-E16,"Eksik girdi")</x:f>
        <x:v>16783.2</x:v>
      </x:c>
      <x:c r="H16" s="11" t="str">
        <x:v>Ek-1, işlem S-01</x:v>
      </x:c>
    </x:row>
    <x:row r="17" ht="25" customHeight="1">
      <x:c r="A17" s="3"/>
      <x:c r="B17" s="3"/>
      <x:c r="C17" s="3"/>
      <x:c r="D17" s="3"/>
      <x:c r="E17" s="3"/>
      <x:c r="F17" s="3"/>
      <x:c r="G17" s="3"/>
      <x:c r="H17" s="3"/>
    </x:row>
    <x:row r="18" ht="25" customHeight="1">
      <x:c r="A18" s="3" t="str">
        <x:v>Değerleme</x:v>
      </x:c>
      <x:c r="B18" s="26" t="n">
        <x:v>46310</x:v>
      </x:c>
      <x:c r="C18" s="3"/>
      <x:c r="D18" s="3" t="str">
        <x:v>Birim fiyat (TL)</x:v>
      </x:c>
      <x:c r="E18" s="28" t="n">
        <x:v>22</x:v>
      </x:c>
      <x:c r="F18" s="3"/>
      <x:c r="G18" s="3" t="str">
        <x:v>Ek işlem var mı?</x:v>
      </x:c>
      <x:c r="H18" s="11" t="str">
        <x:v>Yok</x:v>
      </x:c>
    </x:row>
    <x:row r="19" ht="25" customHeight="1">
      <x:c r="A19" s="3" t="str">
        <x:v>Temettü, sermaye artırımı, bölünme, virman veya başka tahsilat varsa “Var” seçin; bu yöntem uygulanmaz.</x:v>
      </x:c>
      <x:c r="B19" s="3"/>
      <x:c r="C19" s="3"/>
      <x:c r="D19" s="3"/>
      <x:c r="E19" s="3"/>
      <x:c r="F19" s="3"/>
      <x:c r="G19" s="3"/>
      <x:c r="H19" s="3"/>
    </x:row>
    <x:row r="20" ht="29" customHeight="1">
      <x:c r="A20" s="3" t="str">
        <x:v>Girdi durumu</x:v>
      </x:c>
      <x:c r="B20" s="3" t="str">
        <x:f>IF(COUNT(A14:A16,C14:E16,B18,E18)&lt;&gt;14,"Eksik veya sayısal olmayan girdi",IF(OR(MIN(C14:D16)&lt;=0,MIN(E14:E16)&lt;0,E18&lt;0,MOD(C14,1)&lt;&gt;0,MOD(C15,1)&lt;&gt;0,MOD(C16,1)&lt;&gt;0),"Adet tam sayı olmalı; fiyat ve komisyonu kontrol edin",IF(OR(A14&gt;A15,A15&gt;A16,A16&gt;B18),"Tarih sırası uygun değil",IF(C16&gt;SUM(C14:C15),"Satış adedi toplam alıştan fazla",IF(E16&gt;F16,"Satış komisyonu brüt tutardan fazla",IF(H18&lt;&gt;"Yok","Ek işlem için yöntem yeniden kurulmalı","Hesaplanabilir"))))))</x:f>
        <x:v>Hesaplanabilir</x:v>
      </x:c>
      <x:c r="C20" s="3"/>
      <x:c r="D20" s="3"/>
      <x:c r="E20" s="3"/>
      <x:c r="F20" s="3"/>
      <x:c r="G20" s="3"/>
      <x:c r="H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</x:row>
    <x:row r="22" ht="29" customHeight="1">
      <x:c r="A22" s="10" t="str">
        <x:v>2. Hesap adımları</x:v>
      </x:c>
      <x:c r="B22" s="10"/>
      <x:c r="C22" s="10"/>
      <x:c r="D22" s="10"/>
      <x:c r="E22" s="10"/>
      <x:c r="F22" s="10"/>
      <x:c r="G22" s="10"/>
      <x:c r="H22" s="10"/>
    </x:row>
    <x:row r="23" ht="36" customHeight="1">
      <x:c r="A23" s="31" t="str">
        <x:v>Hesap adımı</x:v>
      </x:c>
      <x:c r="B23" s="32"/>
      <x:c r="C23" s="32"/>
      <x:c r="D23" s="32"/>
      <x:c r="E23" s="32"/>
      <x:c r="F23" s="33"/>
      <x:c r="G23" s="21" t="str">
        <x:v>Sonuç</x:v>
      </x:c>
      <x:c r="H23" s="22" t="str">
        <x:v>Açıklama</x:v>
      </x:c>
    </x:row>
    <x:row r="24" ht="25" customHeight="1">
      <x:c r="A24" s="3" t="str">
        <x:v>Toplam alınan pay</x:v>
      </x:c>
      <x:c r="B24" s="3"/>
      <x:c r="C24" s="3"/>
      <x:c r="D24" s="3"/>
      <x:c r="E24" s="3"/>
      <x:c r="F24" s="3"/>
      <x:c r="G24" s="24" t="n">
        <x:f>IF($B$20="Hesaplanabilir",SUM(C14:C15),"Hesaplanmadı")</x:f>
        <x:v>1500</x:v>
      </x:c>
      <x:c r="H24" s="3" t="str">
        <x:v> İki alışın toplamı</x:v>
      </x:c>
    </x:row>
    <x:row r="25" ht="25" customHeight="1">
      <x:c r="A25" s="3" t="str">
        <x:v>Komisyon dahil alış maliyeti (TL)</x:v>
      </x:c>
      <x:c r="B25" s="3"/>
      <x:c r="C25" s="3"/>
      <x:c r="D25" s="3"/>
      <x:c r="E25" s="3"/>
      <x:c r="F25" s="3"/>
      <x:c r="G25" s="25" t="n">
        <x:f>IF($B$20="Hesaplanabilir",SUM(G14:G15),"Hesaplanmadı")</x:f>
        <x:v>62062</x:v>
      </x:c>
      <x:c r="H25" s="3" t="str">
        <x:v> Alış nakit çıkışları</x:v>
      </x:c>
    </x:row>
    <x:row r="26" ht="25" customHeight="1">
      <x:c r="A26" s="3" t="str">
        <x:v>Ağırlıklı ortalama birim maliyet (TL)</x:v>
      </x:c>
      <x:c r="B26" s="3"/>
      <x:c r="C26" s="3"/>
      <x:c r="D26" s="3"/>
      <x:c r="E26" s="3"/>
      <x:c r="F26" s="3"/>
      <x:c r="G26" s="34" t="n">
        <x:f>IF($B$20="Hesaplanabilir",G25/G24,"Hesaplanmadı")</x:f>
        <x:v>41.37466666666667</x:v>
      </x:c>
      <x:c r="H26" s="3" t="str">
        <x:v> Ara hesap yuvarlanmaz</x:v>
      </x:c>
    </x:row>
    <x:row r="27" ht="25" customHeight="1">
      <x:c r="A27" s="3" t="str">
        <x:v>Elde kalan pay adedi</x:v>
      </x:c>
      <x:c r="B27" s="3"/>
      <x:c r="C27" s="3"/>
      <x:c r="D27" s="3"/>
      <x:c r="E27" s="3"/>
      <x:c r="F27" s="3"/>
      <x:c r="G27" s="24" t="n">
        <x:f>IF($B$20="Hesaplanabilir",G24-C16,"Hesaplanmadı")</x:f>
        <x:v>900</x:v>
      </x:c>
      <x:c r="H27" s="3" t="str">
        <x:v> Alınan pay − satılan pay</x:v>
      </x:c>
    </x:row>
    <x:row r="28" ht="25" customHeight="1">
      <x:c r="A28" s="3" t="str">
        <x:v>Net satış tahsilatı (TL)</x:v>
      </x:c>
      <x:c r="B28" s="3"/>
      <x:c r="C28" s="3"/>
      <x:c r="D28" s="3"/>
      <x:c r="E28" s="3"/>
      <x:c r="F28" s="3"/>
      <x:c r="G28" s="25" t="n">
        <x:f>IF($B$20="Hesaplanabilir",G16,"Hesaplanmadı")</x:f>
        <x:v>16783.2</x:v>
      </x:c>
      <x:c r="H28" s="3" t="str">
        <x:v> Brüt satış − komisyon</x:v>
      </x:c>
    </x:row>
    <x:row r="29" ht="25" customHeight="1">
      <x:c r="A29" s="3" t="str">
        <x:v>Satılan payların maliyeti (TL)</x:v>
      </x:c>
      <x:c r="B29" s="3"/>
      <x:c r="C29" s="3"/>
      <x:c r="D29" s="3"/>
      <x:c r="E29" s="3"/>
      <x:c r="F29" s="3"/>
      <x:c r="G29" s="25" t="n">
        <x:f>IF($B$20="Hesaplanabilir",C16*G26,"Hesaplanmadı")</x:f>
        <x:v>24824.800000000003</x:v>
      </x:c>
      <x:c r="H29" s="3" t="str">
        <x:v> Satış adedi × birim maliyet</x:v>
      </x:c>
    </x:row>
    <x:row r="30" ht="25" customHeight="1">
      <x:c r="A30" s="38" t="str">
        <x:v>Gerçekleşmiş satış farkı (TL)</x:v>
      </x:c>
      <x:c r="B30" s="38"/>
      <x:c r="C30" s="38"/>
      <x:c r="D30" s="38"/>
      <x:c r="E30" s="38"/>
      <x:c r="F30" s="38"/>
      <x:c r="G30" s="39" t="n">
        <x:f>IF($B$20="Hesaplanabilir",G29-G28,"Hesaplanmadı")</x:f>
        <x:v>8041.600000000002</x:v>
      </x:c>
      <x:c r="H30" s="38" t="str">
        <x:v> Satılan maliyet − tahsilat</x:v>
      </x:c>
    </x:row>
    <x:row r="31" ht="25" customHeight="1">
      <x:c r="A31" s="3" t="str">
        <x:v>Kalan payların maliyeti (TL)</x:v>
      </x:c>
      <x:c r="B31" s="3"/>
      <x:c r="C31" s="3"/>
      <x:c r="D31" s="3"/>
      <x:c r="E31" s="3"/>
      <x:c r="F31" s="3"/>
      <x:c r="G31" s="25" t="n">
        <x:f>IF($B$20="Hesaplanabilir",G27*G26,"Hesaplanmadı")</x:f>
        <x:v>37237.200000000004</x:v>
      </x:c>
      <x:c r="H31" s="3" t="str">
        <x:v> Kalan adet × birim maliyet</x:v>
      </x:c>
    </x:row>
    <x:row r="32" ht="25" customHeight="1">
      <x:c r="A32" s="3" t="str">
        <x:v>Eldeki payların değerleme tutarı (TL)</x:v>
      </x:c>
      <x:c r="B32" s="3"/>
      <x:c r="C32" s="3"/>
      <x:c r="D32" s="3"/>
      <x:c r="E32" s="3"/>
      <x:c r="F32" s="3"/>
      <x:c r="G32" s="25" t="n">
        <x:f>IF($B$20="Hesaplanabilir",G27*E18,"Hesaplanmadı")</x:f>
        <x:v>19800</x:v>
      </x:c>
      <x:c r="H32" s="3" t="str">
        <x:v> Kalan adet × değerleme fiyatı</x:v>
      </x:c>
    </x:row>
    <x:row r="33" ht="25" customHeight="1">
      <x:c r="A33" s="38" t="str">
        <x:v>Elde kalan paylarda değerleme farkı (TL)</x:v>
      </x:c>
      <x:c r="B33" s="38"/>
      <x:c r="C33" s="38"/>
      <x:c r="D33" s="38"/>
      <x:c r="E33" s="38"/>
      <x:c r="F33" s="38"/>
      <x:c r="G33" s="39" t="n">
        <x:f>IF($B$20="Hesaplanabilir",G31-G32,"Hesaplanmadı")</x:f>
        <x:v>17437.200000000004</x:v>
      </x:c>
      <x:c r="H33" s="38" t="str">
        <x:v> Kalan maliyet − değer</x:v>
      </x:c>
    </x:row>
    <x:row r="34" ht="25" customHeight="1">
      <x:c r="A34" s="38" t="str">
        <x:v>Toplam ekonomik fark (TL)</x:v>
      </x:c>
      <x:c r="B34" s="38"/>
      <x:c r="C34" s="38"/>
      <x:c r="D34" s="38"/>
      <x:c r="E34" s="38"/>
      <x:c r="F34" s="38"/>
      <x:c r="G34" s="39" t="n">
        <x:f>IF($B$20="Hesaplanabilir",G25-G28-G32,"Hesaplanmadı")</x:f>
        <x:v>25478.800000000003</x:v>
      </x:c>
      <x:c r="H34" s="38" t="str">
        <x:v> Alış maliyeti − tahsilat − değer</x:v>
      </x:c>
    </x:row>
    <x:row r="35" ht="25" customHeight="1">
      <x:c r="A35" s="3" t="str">
        <x:v>Mutabakat farkı (0 olmalı)</x:v>
      </x:c>
      <x:c r="B35" s="3"/>
      <x:c r="C35" s="3"/>
      <x:c r="D35" s="3"/>
      <x:c r="E35" s="3"/>
      <x:c r="F35" s="3"/>
      <x:c r="G35" s="25" t="n">
        <x:f>IF($B$20="Hesaplanabilir",G30+G33-G34,"Hesaplanmadı")</x:f>
        <x:v>3.637978807091713e-12</x:v>
      </x:c>
      <x:c r="H35" s="3" t="str">
        <x:v> Gerçekleşmiş + eldeki − toplam</x:v>
      </x:c>
    </x:row>
    <x:row r="36" ht="25" customHeight="1">
      <x:c r="A36" s="3"/>
      <x:c r="B36" s="3"/>
      <x:c r="C36" s="3"/>
      <x:c r="D36" s="3"/>
      <x:c r="E36" s="3"/>
      <x:c r="F36" s="3"/>
      <x:c r="G36" s="3"/>
      <x:c r="H36" s="3"/>
    </x:row>
    <x:row r="37" ht="25" customHeight="1">
      <x:c r="A37" s="7" t="str">
        <x:v>Yöntem: İki alışın tamamı tek satıştan öncedir. Komisyon dahil ağırlıklı ortalama maliyet kullanılır.</x:v>
      </x:c>
      <x:c r="B37" s="7"/>
      <x:c r="C37" s="7"/>
      <x:c r="D37" s="7"/>
      <x:c r="E37" s="7"/>
      <x:c r="F37" s="7"/>
      <x:c r="G37" s="7"/>
      <x:c r="H37" s="7"/>
    </x:row>
    <x:row r="38" ht="25" customHeight="1">
      <x:c r="A38" s="7" t="str">
        <x:v>Başlangıç payı, ara satış, kurumsal işlem veya virman varsa bu hesap yeterli değildir. Genel FIFO ya da vergi aracı değildir.</x:v>
      </x:c>
      <x:c r="B38" s="7"/>
      <x:c r="C38" s="7"/>
      <x:c r="D38" s="7"/>
      <x:c r="E38" s="7"/>
      <x:c r="F38" s="7"/>
      <x:c r="G38" s="7"/>
      <x:c r="H38" s="7"/>
    </x:row>
    <x:row r="39" ht="25" customHeight="1">
      <x:c r="A39" s="7" t="str">
        <x:v>Kaynak: PEGA Hukuk, “Fon Krizinde Hisse Mağdurları İçin Doldurulmuş SPK ve Savcılık Başvuru Örnekleri”, kurgusal örnek.</x:v>
      </x:c>
      <x:c r="B39" s="7"/>
      <x:c r="C39" s="7"/>
      <x:c r="D39" s="7"/>
      <x:c r="E39" s="7"/>
      <x:c r="F39" s="7"/>
      <x:c r="G39" s="7"/>
      <x:c r="H39" s="7"/>
    </x:row>
  </x:sheetData>
  <x:conditionalFormatting sqref="B20:H20">
    <x:cfRule type="expression" dxfId="0" priority="1">
      <x:formula>$B$20&lt;&gt;"Hesaplanabilir"</x:formula>
    </x:cfRule>
  </x:conditionalFormatting>
  <x:conditionalFormatting sqref="G35:G35">
    <x:cfRule type="expression" dxfId="1" priority="2">
      <x:formula>AND(ISNUMBER($G$35),ABS($G$35)&gt;0.005)</x:formula>
    </x:cfRule>
  </x:conditionalFormatting>
  <x:dataValidations count="1">
    <x:dataValidation type="list" sqref="H18">
      <x:formula1>"Yok,Var"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7776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" hidden="0" customWidth="1"/>
    <x:col min="2" max="2" width="33.75" hidden="0" customWidth="1"/>
    <x:col min="3" max="3" width="41.25" hidden="0" customWidth="1"/>
    <x:col min="4" max="4" width="23.75" hidden="0" customWidth="1"/>
    <x:col min="5" max="5" width="9.75" hidden="0" customWidth="1"/>
    <x:col min="6" max="6" width="14" hidden="0" customWidth="1"/>
    <x:col min="7" max="7" width="14" hidden="0" customWidth="1"/>
    <x:col min="8" max="8" width="23.75" hidden="0" customWidth="1"/>
  </x:cols>
  <x:sheetData>
    <x:row r="1" ht="12" customHeight="1">
      <x:c r="A1" s="3"/>
      <x:c r="B1" s="3"/>
      <x:c r="C1" s="3"/>
      <x:c r="D1" s="3"/>
      <x:c r="E1" s="3"/>
      <x:c r="F1" s="3"/>
      <x:c r="G1" s="3"/>
      <x:c r="H1" s="3"/>
    </x:row>
    <x:row r="2" ht="31" customHeight="1">
      <x:c r="A2" s="5" t="str">
        <x:v>Başvuru delil dizini</x:v>
      </x:c>
      <x:c r="B2" s="5"/>
      <x:c r="C2" s="5"/>
      <x:c r="D2" s="5"/>
      <x:c r="E2" s="5"/>
      <x:c r="F2" s="5"/>
      <x:c r="G2" s="5"/>
      <x:c r="H2" s="5"/>
    </x:row>
    <x:row r="3" ht="25" customHeight="1">
      <x:c r="A3" s="3" t="str">
        <x:v>Kurgusal ek planı. Sarı alanları kendi dosyanızdaki gerçek belgeler için doldurun.</x:v>
      </x:c>
      <x:c r="B3" s="3"/>
      <x:c r="C3" s="3"/>
      <x:c r="D3" s="3"/>
      <x:c r="E3" s="3"/>
      <x:c r="F3" s="3"/>
      <x:c r="G3" s="3"/>
      <x:c r="H3" s="3"/>
    </x:row>
    <x:row r="4" ht="25" customHeight="1">
      <x:c r="A4" s="3" t="str">
        <x:v>Ek dizininde bulunması, bir belgenin elde edildiği veya mercie sunulduğu anlamına gelmez.</x:v>
      </x:c>
      <x:c r="B4" s="3"/>
      <x:c r="C4" s="3"/>
      <x:c r="D4" s="3"/>
      <x:c r="E4" s="3"/>
      <x:c r="F4" s="3"/>
      <x:c r="G4" s="3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36" customHeight="1">
      <x:c r="A6" s="20" t="str">
        <x:v>Ek</x:v>
      </x:c>
      <x:c r="B6" s="21" t="str">
        <x:v>Belge / kaynak</x:v>
      </x:c>
      <x:c r="C6" s="21" t="str">
        <x:v>İspat amacı ve sınırı</x:v>
      </x:c>
      <x:c r="D6" s="21" t="str">
        <x:v>Özgün dosya adı</x:v>
      </x:c>
      <x:c r="E6" s="21" t="str">
        <x:v>Sayfa</x:v>
      </x:c>
      <x:c r="F6" s="21" t="str">
        <x:v>Temin durumu</x:v>
      </x:c>
      <x:c r="G6" s="21" t="str">
        <x:v>Sunum durumu</x:v>
      </x:c>
      <x:c r="H6" s="22" t="str">
        <x:v>Açıklama</x:v>
      </x:c>
    </x:row>
    <x:row r="7" ht="77" customHeight="1">
      <x:c r="A7" s="42" t="str">
        <x:v>Ek-1</x:v>
      </x:c>
      <x:c r="B7" s="42" t="str">
        <x:v>01.09–15.10.2026 hesap ve işlem dökümü; A-01, A-02, S-01</x:v>
      </x:c>
      <x:c r="C7" s="42" t="str">
        <x:v>Adet, fiyat, komisyon, gerçekleşme ve nakit hareketi. Başkasının işlem hesabını göstermez.</x:v>
      </x:c>
      <x:c r="D7" s="41"/>
      <x:c r="E7" s="41"/>
      <x:c r="F7" s="41"/>
      <x:c r="G7" s="41"/>
      <x:c r="H7" s="41"/>
    </x:row>
    <x:row r="8" ht="77" customHeight="1">
      <x:c r="A8" s="43" t="str">
        <x:v>Ek-2</x:v>
      </x:c>
      <x:c r="B8" s="43" t="str">
        <x:v>Aynı dönem MKK hareketleri ve 15.10.2026 bakiye kaydı</x:v>
      </x:c>
      <x:c r="C8" s="43" t="str">
        <x:v>Başlangıç ve kalan pay ile virman kontrolü. Fiyat veya kusur kanıtı değildir.</x:v>
      </x:c>
      <x:c r="D8" s="41"/>
      <x:c r="E8" s="41"/>
      <x:c r="F8" s="41"/>
      <x:c r="G8" s="41"/>
      <x:c r="H8" s="41"/>
    </x:row>
    <x:row r="9" ht="77" customHeight="1">
      <x:c r="A9" s="43" t="str">
        <x:v>Ek-3</x:v>
      </x:c>
      <x:c r="B9" s="43" t="str">
        <x:v>07.09.2026 paylaşımı: tam bağlantı, hesap tanımlayıcısı, tarih-saat ve özgün kayıt</x:v>
      </x:c>
      <x:c r="C9" s="43" t="str">
        <x:v>İleri sürülen açıklamanın içeriği. Hesabın gerçek kişiyle bağlantısı ayrıca araştırılır.</x:v>
      </x:c>
      <x:c r="D9" s="41"/>
      <x:c r="E9" s="41"/>
      <x:c r="F9" s="41"/>
      <x:c r="G9" s="41"/>
      <x:c r="H9" s="41"/>
    </x:row>
    <x:row r="10" ht="77" customHeight="1">
      <x:c r="A10" s="43" t="str">
        <x:v>Ek-4</x:v>
      </x:c>
      <x:c r="B10" s="43" t="str">
        <x:v>11.09.2026 varsayımsal şirket açıklamasının tam metni ve yayımlanma bilgisi</x:v>
      </x:c>
      <x:c r="C10" s="43" t="str">
        <x:v>Önceki iddia ile sonraki açıklamanın karşılaştırılması. Tek başına fail veya kazanç tespiti değildir.</x:v>
      </x:c>
      <x:c r="D10" s="41"/>
      <x:c r="E10" s="41"/>
      <x:c r="F10" s="41"/>
      <x:c r="G10" s="41"/>
      <x:c r="H10" s="41"/>
    </x:row>
    <x:row r="11" ht="77" customHeight="1">
      <x:c r="A11" s="43" t="str">
        <x:v>Ek-5</x:v>
      </x:c>
      <x:c r="B11" s="43" t="str">
        <x:v>İlgili dönem pay fiyat/hacim verileri ve karşılaştırma için piyasa verileri</x:v>
      </x:c>
      <x:c r="C11" s="43" t="str">
        <x:v>Zaman ve fiyat etkisinin incelenmesi. Tek bir düşüş grafiği manipülasyonu kanıtlamaz.</x:v>
      </x:c>
      <x:c r="D11" s="41"/>
      <x:c r="E11" s="41"/>
      <x:c r="F11" s="41"/>
      <x:c r="G11" s="41"/>
      <x:c r="H11" s="41"/>
    </x:row>
    <x:row r="12" ht="77" customHeight="1">
      <x:c r="A12" s="44" t="str">
        <x:v>Ek-6</x:v>
      </x:c>
      <x:c r="B12" s="44" t="str">
        <x:v>İşlem ve ekonomik fark cetveli, varsayımlar ve hesap açıklaması</x:v>
      </x:c>
      <x:c r="C12" s="44" t="str">
        <x:v>Ekonomik farkın kontrol edilebilir özeti. Kesin bilirkişi tazminat hesabı değildir.</x:v>
      </x:c>
      <x:c r="D12" s="41"/>
      <x:c r="E12" s="41"/>
      <x:c r="F12" s="41"/>
      <x:c r="G12" s="41"/>
      <x:c r="H12" s="41"/>
    </x:row>
    <x:row r="13" ht="25" customHeight="1">
      <x:c r="A13" s="3"/>
      <x:c r="B13" s="3"/>
      <x:c r="C13" s="3"/>
      <x:c r="D13" s="3"/>
      <x:c r="E13" s="3"/>
      <x:c r="F13" s="3"/>
      <x:c r="G13" s="3"/>
      <x:c r="H13" s="3"/>
    </x:row>
    <x:row r="14" ht="25" customHeight="1">
      <x:c r="A14" s="7" t="str">
        <x:v>Özgün dosya adını ve varsa sayfa aralığını yazın. Gerekiyorsa “Açıklama” alanında eksik belgeyi veya talebi belirtin.</x:v>
      </x:c>
      <x:c r="B14" s="7"/>
      <x:c r="C14" s="7"/>
      <x:c r="D14" s="7"/>
      <x:c r="E14" s="7"/>
      <x:c r="F14" s="7"/>
      <x:c r="G14" s="7"/>
      <x:c r="H14" s="7"/>
    </x:row>
    <x:row r="15" ht="25" customHeight="1">
      <x:c r="A15" s="7" t="str">
        <x:v>Ek-3 ve Ek-4 örnekte varsayımsaldır. Kendi olayınızda bulunmayan bir paylaşımı veya açıklamayı varmış gibi sunmayın.</x:v>
      </x:c>
      <x:c r="B15" s="7"/>
      <x:c r="C15" s="7"/>
      <x:c r="D15" s="7"/>
      <x:c r="E15" s="7"/>
      <x:c r="F15" s="7"/>
      <x:c r="G15" s="7"/>
      <x:c r="H15" s="7"/>
    </x:row>
    <x:row r="16" ht="25" customHeight="1">
      <x:c r="A16" s="7"/>
      <x:c r="B16" s="7"/>
      <x:c r="C16" s="7"/>
      <x:c r="D16" s="7"/>
      <x:c r="E16" s="7"/>
      <x:c r="F16" s="7"/>
      <x:c r="G16" s="7"/>
      <x:c r="H16" s="7"/>
    </x:row>
    <x:row r="17" ht="25" customHeight="1">
      <x:c r="A17" s="7" t="str">
        <x:v>İşlem / emir numarası, zaman bilgisi ve kaynak bağlantısı gerçek dosyada kontrol edilebilir olmalıdır.</x:v>
      </x:c>
      <x:c r="B17" s="7"/>
      <x:c r="C17" s="7"/>
      <x:c r="D17" s="7"/>
      <x:c r="E17" s="7"/>
      <x:c r="F17" s="7"/>
      <x:c r="G17" s="7"/>
      <x:c r="H17" s="7"/>
    </x:row>
    <x:row r="18" ht="25" customHeight="1">
      <x:c r="A18" s="3"/>
      <x:c r="B18" s="3"/>
      <x:c r="C18" s="3"/>
      <x:c r="D18" s="3"/>
      <x:c r="E18" s="3"/>
      <x:c r="F18" s="3"/>
      <x:c r="G18" s="3"/>
      <x:c r="H18" s="3"/>
    </x:row>
  </x:sheetData>
  <x:dataValidations count="2">
    <x:dataValidation type="list" sqref="F7:F12">
      <x:formula1>"Evet,Hayır,Bekliyor"</x:formula1>
    </x:dataValidation>
    <x:dataValidation type="list" sqref="G7:G12">
      <x:formula1>"Evet,Hayır,Bekliyor"</x:formula1>
    </x:dataValidation>
  </x:dataValidations>
  <x:pageMargins left="0.7" right="0.7" top="0.75" bottom="0.75" header="0.3" footer="0.3"/>
</x:worksheet>
</file>